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Můj disk\Prodej\_Firemni darky_\"/>
    </mc:Choice>
  </mc:AlternateContent>
  <xr:revisionPtr revIDLastSave="0" documentId="13_ncr:1_{04C6B818-F6F6-42E6-88C3-71AC886E217C}" xr6:coauthVersionLast="47" xr6:coauthVersionMax="47" xr10:uidLastSave="{00000000-0000-0000-0000-000000000000}"/>
  <bookViews>
    <workbookView xWindow="-108" yWindow="-108" windowWidth="23256" windowHeight="13896" xr2:uid="{00000000-000D-0000-FFFF-FFFF00000000}"/>
  </bookViews>
  <sheets>
    <sheet name="formulář" sheetId="1" r:id="rId1"/>
    <sheet name="parametry" sheetId="2" state="hidden" r:id="rId2"/>
  </sheets>
  <definedNames>
    <definedName name="_xlnm.Print_Area" localSheetId="0">formulář!$A$1:$J$25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G9" i="1"/>
  <c r="D12" i="2" l="1"/>
  <c r="D13" i="2"/>
  <c r="D14" i="2"/>
  <c r="D15" i="2"/>
  <c r="D16" i="2"/>
  <c r="D17" i="2"/>
  <c r="D18" i="2"/>
  <c r="D19" i="2"/>
  <c r="D11" i="2"/>
  <c r="H12" i="1"/>
  <c r="H7" i="1"/>
  <c r="H6" i="1"/>
  <c r="G13" i="1"/>
  <c r="F16" i="1" l="1"/>
  <c r="G16" i="1"/>
  <c r="F1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<sst xmlns="http://schemas.openxmlformats.org/spreadsheetml/2006/main" count="85" uniqueCount="79">
  <si>
    <t>Vzorek před tiskem</t>
  </si>
  <si>
    <t>ne</t>
  </si>
  <si>
    <t>Česká pošta (balík) - nedoporučujeme</t>
  </si>
  <si>
    <t>Okraje</t>
  </si>
  <si>
    <t>ručně rolované</t>
  </si>
  <si>
    <t>Nášivka</t>
  </si>
  <si>
    <t>bez nášivky</t>
  </si>
  <si>
    <t>Do ČR</t>
  </si>
  <si>
    <t>Kontaktní a fakturační údaje objednatele</t>
  </si>
  <si>
    <t>ploché, šité strojem</t>
  </si>
  <si>
    <t>Rozměry</t>
  </si>
  <si>
    <t>Tkanina</t>
  </si>
  <si>
    <t>-- vyberte --</t>
  </si>
  <si>
    <t>NEJŽÁDANĚJŠÍ: Hedvábný kepr (neprůhledný, obě strany matné)</t>
  </si>
  <si>
    <t>fotka mailem - doporučeno</t>
  </si>
  <si>
    <t>mimořádná zásilka express</t>
  </si>
  <si>
    <t>standardní balík každých cca 6-8 týdnů</t>
  </si>
  <si>
    <t>Zásilkovna (výdejní místo) - doporučeno</t>
  </si>
  <si>
    <t>Dodání po ČR</t>
  </si>
  <si>
    <t>dle ceníku dopravce</t>
  </si>
  <si>
    <t>Příplatky</t>
  </si>
  <si>
    <t>Zásilkovna (na udanou adresu) - doporučeno</t>
  </si>
  <si>
    <t xml:space="preserve">  Váš dodavatel firemních dárků 
  z nejkvalitnějšího hedvábí</t>
  </si>
  <si>
    <t>Parametry zadávané do výroby</t>
  </si>
  <si>
    <r>
      <t xml:space="preserve">Rozměr šátku/kapesníku </t>
    </r>
    <r>
      <rPr>
        <sz val="8"/>
        <color theme="1"/>
        <rFont val="Calibri"/>
        <family val="2"/>
        <charset val="238"/>
        <scheme val="minor"/>
      </rPr>
      <t xml:space="preserve">před šitím okrajů </t>
    </r>
  </si>
  <si>
    <t xml:space="preserve">Okraje </t>
  </si>
  <si>
    <t xml:space="preserve">Počet ks (min 50ks) </t>
  </si>
  <si>
    <t xml:space="preserve">Způsob dodání do ČR </t>
  </si>
  <si>
    <t xml:space="preserve">Způsob dodání po ČR </t>
  </si>
  <si>
    <r>
      <t xml:space="preserve">Číslo zakázky </t>
    </r>
    <r>
      <rPr>
        <sz val="8"/>
        <color theme="1"/>
        <rFont val="Calibri"/>
        <family val="2"/>
        <charset val="238"/>
        <scheme val="minor"/>
      </rPr>
      <t>(vyplní dodavatel)</t>
    </r>
    <r>
      <rPr>
        <sz val="11"/>
        <color theme="1"/>
        <rFont val="Calibri"/>
        <family val="2"/>
        <scheme val="minor"/>
      </rPr>
      <t xml:space="preserve"> </t>
    </r>
  </si>
  <si>
    <t>SAT 90x90</t>
  </si>
  <si>
    <t>SAT 65x65</t>
  </si>
  <si>
    <t>SAT 30x30</t>
  </si>
  <si>
    <t>TW 90x90</t>
  </si>
  <si>
    <t>TW 65x65</t>
  </si>
  <si>
    <t>TW 30x30</t>
  </si>
  <si>
    <t>H 90x90</t>
  </si>
  <si>
    <t>H 65x65</t>
  </si>
  <si>
    <t>H 30x30</t>
  </si>
  <si>
    <r>
      <t xml:space="preserve">Výše zálohy DPH 21% </t>
    </r>
    <r>
      <rPr>
        <b/>
        <sz val="8"/>
        <color theme="1"/>
        <rFont val="Calibri"/>
        <family val="2"/>
        <charset val="238"/>
        <scheme val="minor"/>
      </rPr>
      <t>(potvrdí dodavatel)</t>
    </r>
    <r>
      <rPr>
        <b/>
        <sz val="11"/>
        <color theme="1"/>
        <rFont val="Calibri"/>
        <family val="2"/>
        <charset val="238"/>
        <scheme val="minor"/>
      </rPr>
      <t xml:space="preserve"> </t>
    </r>
  </si>
  <si>
    <r>
      <t xml:space="preserve">Cena bez DPH 21% </t>
    </r>
    <r>
      <rPr>
        <b/>
        <sz val="8"/>
        <color theme="1"/>
        <rFont val="Calibri"/>
        <family val="2"/>
        <charset val="238"/>
        <scheme val="minor"/>
      </rPr>
      <t>(potvrdí dodavatel)</t>
    </r>
    <r>
      <rPr>
        <b/>
        <sz val="11"/>
        <color theme="1"/>
        <rFont val="Calibri"/>
        <family val="2"/>
        <charset val="238"/>
        <scheme val="minor"/>
      </rPr>
      <t xml:space="preserve"> </t>
    </r>
  </si>
  <si>
    <t>Ceny (Strojem,tisk,jednostranný,USD, nlow-cost)</t>
  </si>
  <si>
    <t xml:space="preserve">Způsob balení </t>
  </si>
  <si>
    <t>každý kus zvlášť v plastovém sáčku</t>
  </si>
  <si>
    <t>osobně v Brně a čas určuje dodavatel</t>
  </si>
  <si>
    <t>hedvábný satén (neprůhledný, líc lesklý, rub matný)</t>
  </si>
  <si>
    <t>hedvábný habotai (průhledný, matně lesklý)</t>
  </si>
  <si>
    <t>strojem</t>
  </si>
  <si>
    <t>Příplatky za komplikace při spolupráci (fakturované nad původní nabídkovou cenu):</t>
  </si>
  <si>
    <t xml:space="preserve"> - Zastavení tisku při chybě/nepřesnosti v dodaném vzoru a opakované zavedení do výroby za účelem opravy (3000Kč bez DPH za případ). 
Ve výrobě většinou projde vzor další rychlou kontrolou a je možné, že na poslední chvíli odhalí chybu, kterou jste při zpracování přehlédli. Nelze na to ale spoléhat. Odpovědnost nese zadavatel a pravděpodobně jste ji delegovali na vašeho grafika nebo jiného subdodavatele.</t>
  </si>
  <si>
    <t xml:space="preserve"> - Zrušení zakázky po odsouhlasení objednávky (4.000Kč bez DPH)
Již samotná příprava vaší zakázky znamená práci, kterou je potřeba uhradit. </t>
  </si>
  <si>
    <t xml:space="preserve"> - Zrušení zakázky při komplikacích na straně objednatele, které se objeví po zadání do výroby (8.000Kč bez DPH)
Již samotná příprava vaší zakázky znamená práci, kterou je potřeba uhradit. Náklady na vynaloženou práci rostou s každým krokem v procesu výroby. Proto je zastavení zakázky dražší v době, kdy byla již zaplánována do výroby nebo byl dokonce vytištěn vzorek. </t>
  </si>
  <si>
    <t>65x65 (malý jako letuška, uvázat na kabelku...) - daň.uznatelné</t>
  </si>
  <si>
    <t>30x30 (pánský kapesník) - daň.uznatelné</t>
  </si>
  <si>
    <t>90x90 (klasický šátek) - daň.NEuznatelné</t>
  </si>
  <si>
    <t>Nákupní cena</t>
  </si>
  <si>
    <t>Zisk</t>
  </si>
  <si>
    <r>
      <t xml:space="preserve">Nášivka 
</t>
    </r>
    <r>
      <rPr>
        <sz val="9"/>
        <color theme="1"/>
        <rFont val="Calibri"/>
        <family val="2"/>
        <charset val="238"/>
        <scheme val="minor"/>
      </rPr>
      <t>(bude našita do obruby)</t>
    </r>
  </si>
  <si>
    <t>Vzorek k nahlédnutí před započetím výroby</t>
  </si>
  <si>
    <r>
      <t xml:space="preserve">Druh hedvábné tkaniny
</t>
    </r>
    <r>
      <rPr>
        <sz val="9"/>
        <color theme="1"/>
        <rFont val="Calibri"/>
        <family val="2"/>
        <charset val="238"/>
        <scheme val="minor"/>
      </rPr>
      <t>(napište si o karty materiálů: obchod@hedvabimetraz.cz )</t>
    </r>
  </si>
  <si>
    <t>* Objednatel vyplní pouze bílá pole a ODEŠLE na obchod@hedvabimetraz.cz</t>
  </si>
  <si>
    <r>
      <t xml:space="preserve">100% silk - </t>
    </r>
    <r>
      <rPr>
        <sz val="9"/>
        <color rgb="FF217889"/>
        <rFont val="Calibri"/>
        <family val="2"/>
        <charset val="238"/>
        <scheme val="minor"/>
      </rPr>
      <t>zdarma</t>
    </r>
  </si>
  <si>
    <t>Vyplněné ODEŠLETE na obchod@hedvabimetraz.cz. 
Chcete-li zaslat sadu karet matriálů před objednáním tisku, uveďte tuto informaci do mailu. Nezapoměňte připsat i adresu pro doručení. Zašleme v obálce přes Zásilkovnu za 150Kč bez DPH.</t>
  </si>
  <si>
    <t xml:space="preserve">Jméno kontaktní osoby: </t>
  </si>
  <si>
    <t xml:space="preserve">Telefon: </t>
  </si>
  <si>
    <t xml:space="preserve">Email: </t>
  </si>
  <si>
    <t>Firma:</t>
  </si>
  <si>
    <t xml:space="preserve">Ulice: </t>
  </si>
  <si>
    <t xml:space="preserve">Číslo popisné: </t>
  </si>
  <si>
    <t xml:space="preserve">Město: </t>
  </si>
  <si>
    <t xml:space="preserve">PSČ: </t>
  </si>
  <si>
    <t xml:space="preserve">IČO: </t>
  </si>
  <si>
    <t xml:space="preserve">DIČ: </t>
  </si>
  <si>
    <r>
      <t xml:space="preserve">dodáte vlastní </t>
    </r>
    <r>
      <rPr>
        <sz val="9"/>
        <color rgb="FF217889"/>
        <rFont val="Calibri"/>
        <family val="2"/>
        <charset val="238"/>
        <scheme val="minor"/>
      </rPr>
      <t>grafiku nebo text k tisku</t>
    </r>
  </si>
  <si>
    <t>Cena nášivek</t>
  </si>
  <si>
    <t>dodáte vlastní grafiku nebo text k tisku</t>
  </si>
  <si>
    <r>
      <rPr>
        <b/>
        <sz val="11"/>
        <color theme="1"/>
        <rFont val="Calibri"/>
        <family val="2"/>
        <scheme val="minor"/>
      </rPr>
      <t xml:space="preserve">
DALŠÍ PRŮBĚH SPOLUPRÁCE:
</t>
    </r>
    <r>
      <rPr>
        <sz val="11"/>
        <color theme="1"/>
        <rFont val="Calibri"/>
        <family val="2"/>
        <scheme val="minor"/>
      </rPr>
      <t xml:space="preserve">1. Vaši poptávku překontrolujeme a doplníme potřebné údaje. Poté odešleme k odsouhlasení.
2. Po odsouhlasení z Vaší strany obdržíte fakturu na zálohu. 
3. Po uhrazení zálohy a dodání podkladů pro tisk (vzor na šátek + příp. vaši vlastní nášivku) spustíme výrobu. U prověřených stálých zákazníků můžeme snížit zálohu.
</t>
    </r>
    <r>
      <rPr>
        <b/>
        <sz val="11"/>
        <color theme="1"/>
        <rFont val="Calibri"/>
        <family val="2"/>
        <scheme val="minor"/>
      </rPr>
      <t xml:space="preserve">
Vzory pro tisk dodá zákazník</t>
    </r>
    <r>
      <rPr>
        <sz val="11"/>
        <color theme="1"/>
        <rFont val="Calibri"/>
        <family val="2"/>
        <scheme val="minor"/>
      </rPr>
      <t xml:space="preserve"> a nese odpovědnost za správnost: JPG/PDF, 300 DPI, RGB (CMYK), 100% velikost na rozměr šátku. Vzory neupravujeme. Pokud ale potřebujete odbornou pomoc, spojíme Vás s naší externí grafičkou. Ta Vám pomůže podklady zpracovat tak, aby byly tisknutelné. Spolupráci máme vyzkoušenou, ale zadání a platbu za její služby si vyřešíte nezávisle na nás.
</t>
    </r>
    <r>
      <rPr>
        <b/>
        <sz val="11"/>
        <color theme="1"/>
        <rFont val="Calibri"/>
        <family val="2"/>
        <charset val="238"/>
        <scheme val="minor"/>
      </rPr>
      <t xml:space="preserve">Zakázky nevyzvednuté do 1 měsíce od výzvy </t>
    </r>
    <r>
      <rPr>
        <sz val="11"/>
        <color theme="1"/>
        <rFont val="Calibri"/>
        <family val="2"/>
        <scheme val="minor"/>
      </rPr>
      <t>zaslané zákazníkovi se výrobky stávají majetkem Prodej hedvábí s.r.o. a naložíme s nimi podle našeho uvážení. Pravděpodobně s nimi naložíme takto: 
- neuhrazené výrobky budou prodány na eshopu
- zaplacené výrobky mohou být zničeny případně použity na vzorky.</t>
    </r>
  </si>
  <si>
    <t xml:space="preserve">Dodací adresa </t>
  </si>
  <si>
    <t xml:space="preserve">
⬇️   Další informace najdete níže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</si>
</sst>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00"/>
    <numFmt numFmtId="165" formatCode="#,##0.00\ &quot;Kč&quot;&quot; za výrobu + příplatky:&quot;"/>
  </numFmts>
  <fonts count="20" x14ac:knownFonts="1">
    <font>
      <sz val="11"/>
      <color theme="1"/>
      <name val="Calibri"/>
      <family val="2"/>
      <scheme val="minor"/>
    </font>
    <font>
      <sz val="11"/>
      <color theme="1"/>
      <name val="Calibri"/>
      <family val="2"/>
      <scheme val="minor"/>
    </font>
    <font>
      <b/>
      <sz val="11"/>
      <color theme="1"/>
      <name val="Calibri"/>
      <family val="2"/>
      <charset val="238"/>
      <scheme val="minor"/>
    </font>
    <font>
      <sz val="8"/>
      <color theme="1"/>
      <name val="Calibri"/>
      <family val="2"/>
      <scheme val="minor"/>
    </font>
    <font>
      <b/>
      <sz val="8"/>
      <color theme="1"/>
      <name val="Calibri"/>
      <family val="2"/>
      <charset val="238"/>
      <scheme val="minor"/>
    </font>
    <font>
      <sz val="8"/>
      <color theme="1"/>
      <name val="Calibri"/>
      <family val="2"/>
      <charset val="238"/>
      <scheme val="minor"/>
    </font>
    <font>
      <b/>
      <sz val="10"/>
      <color theme="1"/>
      <name val="Calibri"/>
      <family val="2"/>
      <charset val="238"/>
      <scheme val="minor"/>
    </font>
    <font>
      <b/>
      <sz val="26"/>
      <color rgb="FF217889"/>
      <name val="Calibri"/>
      <family val="2"/>
      <charset val="238"/>
      <scheme val="minor"/>
    </font>
    <font>
      <b/>
      <sz val="14"/>
      <color rgb="FF217889"/>
      <name val="Calibri"/>
      <family val="2"/>
      <scheme val="minor"/>
    </font>
    <font>
      <sz val="11"/>
      <color theme="0" tint="-4.9989318521683403E-2"/>
      <name val="Calibri"/>
      <family val="2"/>
      <scheme val="minor"/>
    </font>
    <font>
      <sz val="11"/>
      <color rgb="FF217889"/>
      <name val="Calibri"/>
      <family val="2"/>
      <scheme val="minor"/>
    </font>
    <font>
      <b/>
      <sz val="11"/>
      <color rgb="FF217889"/>
      <name val="Calibri"/>
      <family val="2"/>
      <scheme val="minor"/>
    </font>
    <font>
      <b/>
      <sz val="10"/>
      <color rgb="FFFF0000"/>
      <name val="Calibri"/>
      <family val="2"/>
      <charset val="238"/>
      <scheme val="minor"/>
    </font>
    <font>
      <b/>
      <sz val="11"/>
      <color rgb="FF217889"/>
      <name val="Calibri"/>
      <family val="2"/>
      <charset val="238"/>
      <scheme val="minor"/>
    </font>
    <font>
      <b/>
      <sz val="11"/>
      <color theme="1"/>
      <name val="Calibri"/>
      <family val="2"/>
      <scheme val="minor"/>
    </font>
    <font>
      <sz val="9"/>
      <color theme="1"/>
      <name val="Calibri"/>
      <family val="2"/>
      <charset val="238"/>
      <scheme val="minor"/>
    </font>
    <font>
      <b/>
      <sz val="11"/>
      <color theme="0" tint="-4.9989318521683403E-2"/>
      <name val="Calibri"/>
      <family val="2"/>
      <scheme val="minor"/>
    </font>
    <font>
      <sz val="9"/>
      <color rgb="FF217889"/>
      <name val="Calibri"/>
      <family val="2"/>
      <charset val="238"/>
      <scheme val="minor"/>
    </font>
    <font>
      <b/>
      <sz val="11"/>
      <color rgb="FFFF0000"/>
      <name val="Calibri"/>
      <family val="2"/>
      <charset val="238"/>
      <scheme val="minor"/>
    </font>
    <font>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BE6EF"/>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2" borderId="0" xfId="0" applyFill="1"/>
    <xf numFmtId="0" fontId="3" fillId="2" borderId="0" xfId="0" applyFont="1" applyFill="1"/>
    <xf numFmtId="0" fontId="0" fillId="2" borderId="0" xfId="0" applyFill="1" applyAlignment="1">
      <alignment vertical="center"/>
    </xf>
    <xf numFmtId="0" fontId="0" fillId="2" borderId="0" xfId="0" applyFill="1" applyAlignment="1">
      <alignment horizontal="right"/>
    </xf>
    <xf numFmtId="44" fontId="3" fillId="2" borderId="0" xfId="1" applyFont="1" applyFill="1"/>
    <xf numFmtId="0" fontId="2" fillId="2" borderId="1" xfId="0" applyFont="1" applyFill="1" applyBorder="1" applyAlignment="1">
      <alignment horizontal="right"/>
    </xf>
    <xf numFmtId="0" fontId="2" fillId="2" borderId="0" xfId="0" applyFont="1" applyFill="1" applyAlignment="1">
      <alignment horizontal="right"/>
    </xf>
    <xf numFmtId="44" fontId="2" fillId="2" borderId="0" xfId="1" applyFont="1" applyFill="1"/>
    <xf numFmtId="44" fontId="6" fillId="2" borderId="1" xfId="1" applyFont="1" applyFill="1" applyBorder="1"/>
    <xf numFmtId="165" fontId="2" fillId="0" borderId="1" xfId="1" applyNumberFormat="1" applyFont="1" applyFill="1" applyBorder="1"/>
    <xf numFmtId="9" fontId="2" fillId="2" borderId="0" xfId="2" applyFont="1" applyFill="1"/>
    <xf numFmtId="0" fontId="8" fillId="2" borderId="0" xfId="0" applyFont="1" applyFill="1" applyAlignment="1">
      <alignment horizontal="center" vertical="center"/>
    </xf>
    <xf numFmtId="0" fontId="9" fillId="2" borderId="0" xfId="0" applyFont="1" applyFill="1"/>
    <xf numFmtId="164" fontId="10" fillId="3" borderId="0" xfId="0" applyNumberFormat="1" applyFont="1" applyFill="1"/>
    <xf numFmtId="0" fontId="11" fillId="2" borderId="0" xfId="0" applyFont="1" applyFill="1"/>
    <xf numFmtId="0" fontId="10" fillId="2" borderId="0" xfId="0" applyFont="1" applyFill="1"/>
    <xf numFmtId="0" fontId="10" fillId="2" borderId="0" xfId="0" quotePrefix="1" applyFont="1" applyFill="1"/>
    <xf numFmtId="44" fontId="10" fillId="3" borderId="0" xfId="1" applyFont="1" applyFill="1"/>
    <xf numFmtId="0" fontId="12" fillId="2" borderId="0" xfId="0" applyFont="1" applyFill="1"/>
    <xf numFmtId="0" fontId="16" fillId="2" borderId="0" xfId="0" applyFont="1" applyFill="1"/>
    <xf numFmtId="44" fontId="9" fillId="2" borderId="0" xfId="1" applyFont="1" applyFill="1"/>
    <xf numFmtId="44" fontId="9" fillId="2" borderId="0" xfId="0" applyNumberFormat="1" applyFont="1" applyFill="1"/>
    <xf numFmtId="0" fontId="0" fillId="2" borderId="0" xfId="0" applyFill="1" applyAlignment="1">
      <alignment horizontal="right" vertical="top" wrapText="1"/>
    </xf>
    <xf numFmtId="0" fontId="0" fillId="2" borderId="0" xfId="0" applyFill="1" applyAlignment="1">
      <alignment horizontal="right" vertical="top"/>
    </xf>
    <xf numFmtId="0" fontId="0" fillId="0" borderId="0" xfId="0" applyAlignment="1">
      <alignment vertical="center"/>
    </xf>
    <xf numFmtId="0" fontId="0" fillId="0" borderId="0" xfId="0" applyAlignment="1">
      <alignment horizontal="left" vertical="center"/>
    </xf>
    <xf numFmtId="0" fontId="19" fillId="2" borderId="0" xfId="0" applyFont="1" applyFill="1" applyAlignment="1">
      <alignment vertical="top" wrapText="1"/>
    </xf>
    <xf numFmtId="0" fontId="0" fillId="2" borderId="0" xfId="0" applyFill="1" applyAlignment="1">
      <alignment horizontal="right" vertical="center"/>
    </xf>
    <xf numFmtId="0" fontId="13" fillId="2" borderId="0" xfId="0" applyFont="1" applyFill="1"/>
    <xf numFmtId="44" fontId="10" fillId="2" borderId="0" xfId="1" applyFont="1" applyFill="1"/>
    <xf numFmtId="0" fontId="7" fillId="2" borderId="0" xfId="0" applyFont="1" applyFill="1" applyAlignment="1">
      <alignment horizontal="left" vertical="center" wrapText="1"/>
    </xf>
    <xf numFmtId="0" fontId="8" fillId="2" borderId="0" xfId="0" applyFont="1" applyFill="1" applyAlignment="1">
      <alignment horizontal="center" vertical="center"/>
    </xf>
    <xf numFmtId="0" fontId="0" fillId="2" borderId="0" xfId="0" applyFill="1" applyAlignment="1">
      <alignment horizontal="left" vertical="top" wrapText="1"/>
    </xf>
    <xf numFmtId="0" fontId="3" fillId="2" borderId="0" xfId="0" applyFont="1" applyFill="1" applyAlignment="1">
      <alignment horizontal="left" vertical="center" wrapText="1"/>
    </xf>
    <xf numFmtId="0" fontId="13" fillId="2" borderId="0" xfId="0" applyFont="1" applyFill="1" applyAlignment="1">
      <alignment horizontal="center" vertical="top" wrapText="1"/>
    </xf>
    <xf numFmtId="0" fontId="0" fillId="2" borderId="0" xfId="0" applyFill="1" applyAlignment="1">
      <alignment horizontal="left" vertical="center" wrapText="1"/>
    </xf>
    <xf numFmtId="0" fontId="14" fillId="2" borderId="0" xfId="0" applyFont="1" applyFill="1" applyAlignment="1">
      <alignment horizontal="left"/>
    </xf>
    <xf numFmtId="0" fontId="18" fillId="2" borderId="0" xfId="0" applyFont="1" applyFill="1" applyAlignment="1">
      <alignment horizontal="left" vertical="top" wrapText="1"/>
    </xf>
    <xf numFmtId="0" fontId="11" fillId="2" borderId="0" xfId="0" applyFont="1" applyFill="1" applyAlignment="1">
      <alignment horizontal="center"/>
    </xf>
  </cellXfs>
  <cellStyles count="3">
    <cellStyle name="Měna" xfId="1" builtinId="4"/>
    <cellStyle name="Normální" xfId="0" builtinId="0"/>
    <cellStyle name="Procenta" xfId="2" builtinId="5"/>
  </cellStyles>
  <dxfs count="2">
    <dxf>
      <font>
        <color rgb="FFFF0000"/>
      </font>
    </dxf>
    <dxf>
      <font>
        <color rgb="FF00B050"/>
      </font>
    </dxf>
  </dxfs>
  <tableStyles count="0" defaultTableStyle="TableStyleMedium2" defaultPivotStyle="PivotStyleLight16"/>
  <colors>
    <mruColors>
      <color rgb="FF217889"/>
      <color rgb="FFBBE6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2081389</xdr:colOff>
      <xdr:row>0</xdr:row>
      <xdr:rowOff>155222</xdr:rowOff>
    </xdr:from>
    <xdr:to>
      <xdr:col>6</xdr:col>
      <xdr:colOff>818445</xdr:colOff>
      <xdr:row>2</xdr:row>
      <xdr:rowOff>182695</xdr:rowOff>
    </xdr:to>
    <xdr:pic>
      <xdr:nvPicPr>
        <xdr:cNvPr id="3" name="Obrázek 2">
          <a:extLst>
            <a:ext uri="{FF2B5EF4-FFF2-40B4-BE49-F238E27FC236}">
              <a16:creationId xmlns:a16="http://schemas.microsoft.com/office/drawing/2014/main" id="{6FFA1550-824C-5D98-127C-9A7BE24A6CB6}"/>
            </a:ext>
          </a:extLst>
        </xdr:cNvPr>
        <xdr:cNvPicPr>
          <a:picLocks noChangeAspect="1"/>
        </xdr:cNvPicPr>
      </xdr:nvPicPr>
      <xdr:blipFill>
        <a:blip xmlns:r="http://schemas.openxmlformats.org/officeDocument/2006/relationships" r:embed="rId1"/>
        <a:stretch>
          <a:fillRect/>
        </a:stretch>
      </xdr:blipFill>
      <xdr:spPr>
        <a:xfrm>
          <a:off x="8184445" y="155222"/>
          <a:ext cx="1340556" cy="171375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5"/>
  <sheetViews>
    <sheetView tabSelected="1" topLeftCell="A2" zoomScale="108" workbookViewId="0">
      <selection activeCell="F8" sqref="F8"/>
    </sheetView>
  </sheetViews>
  <sheetFormatPr defaultRowHeight="14.4" x14ac:dyDescent="0.3"/>
  <cols>
    <col min="1" max="1" width="5.33203125" style="1" customWidth="1"/>
    <col min="2" max="2" width="22.6640625" style="1" customWidth="1"/>
    <col min="3" max="3" width="18.21875" style="1" customWidth="1"/>
    <col min="4" max="4" width="2.33203125" style="1" customWidth="1"/>
    <col min="5" max="5" width="40.44140625" style="1" customWidth="1"/>
    <col min="6" max="6" width="38" style="1" customWidth="1"/>
    <col min="7" max="7" width="12.33203125" style="1" customWidth="1"/>
    <col min="8" max="8" width="2.77734375" style="1" customWidth="1"/>
    <col min="9" max="9" width="3.109375" style="1" customWidth="1"/>
    <col min="10" max="10" width="3.5546875" style="1" customWidth="1"/>
    <col min="11" max="16384" width="8.88671875" style="1"/>
  </cols>
  <sheetData>
    <row r="2" spans="2:10" ht="118.2" customHeight="1" x14ac:dyDescent="0.3">
      <c r="B2" s="1" t="e" vm="1">
        <v>#VALUE!</v>
      </c>
      <c r="C2" s="31" t="s">
        <v>22</v>
      </c>
      <c r="D2" s="31"/>
      <c r="E2" s="31"/>
      <c r="F2" s="31"/>
      <c r="G2" s="31"/>
    </row>
    <row r="4" spans="2:10" x14ac:dyDescent="0.3">
      <c r="B4" s="19" t="s">
        <v>60</v>
      </c>
    </row>
    <row r="5" spans="2:10" s="3" customFormat="1" ht="23.4" customHeight="1" x14ac:dyDescent="0.3">
      <c r="B5" s="32" t="s">
        <v>8</v>
      </c>
      <c r="C5" s="32"/>
      <c r="D5" s="32"/>
      <c r="E5" s="32" t="s">
        <v>23</v>
      </c>
      <c r="F5" s="32"/>
      <c r="G5" s="12" t="s">
        <v>20</v>
      </c>
    </row>
    <row r="6" spans="2:10" ht="33.6" customHeight="1" x14ac:dyDescent="0.3">
      <c r="B6" s="28" t="s">
        <v>63</v>
      </c>
      <c r="C6"/>
      <c r="E6" s="23" t="s">
        <v>59</v>
      </c>
      <c r="F6" s="25" t="s">
        <v>13</v>
      </c>
      <c r="G6" s="5">
        <v>0</v>
      </c>
      <c r="H6" s="13">
        <f>IF(F6=parametry!G2,0,1)</f>
        <v>1</v>
      </c>
    </row>
    <row r="7" spans="2:10" ht="19.8" customHeight="1" x14ac:dyDescent="0.3">
      <c r="B7" s="28" t="s">
        <v>64</v>
      </c>
      <c r="C7"/>
      <c r="E7" s="23" t="s">
        <v>24</v>
      </c>
      <c r="F7" s="25" t="s">
        <v>12</v>
      </c>
      <c r="G7" s="5">
        <v>0</v>
      </c>
      <c r="H7" s="13">
        <f>IF(F7=parametry!F2,0,1)</f>
        <v>0</v>
      </c>
    </row>
    <row r="8" spans="2:10" ht="19.8" customHeight="1" x14ac:dyDescent="0.3">
      <c r="B8" s="28" t="s">
        <v>65</v>
      </c>
      <c r="C8"/>
      <c r="E8" s="24" t="s">
        <v>25</v>
      </c>
      <c r="F8" s="3" t="s">
        <v>9</v>
      </c>
      <c r="G8" s="5">
        <v>0</v>
      </c>
      <c r="H8" s="13"/>
    </row>
    <row r="9" spans="2:10" ht="29.4" customHeight="1" x14ac:dyDescent="0.3">
      <c r="B9" s="28" t="s">
        <v>66</v>
      </c>
      <c r="C9"/>
      <c r="E9" s="23" t="s">
        <v>57</v>
      </c>
      <c r="F9" s="25" t="s">
        <v>75</v>
      </c>
      <c r="G9" s="5">
        <f>IF(F9=parametry!A4,IF(MOD(F12,500)&gt;0,parametry!A7*(INT(F12/500)+1),parametry!A7*INT(F12/500)))</f>
        <v>0</v>
      </c>
      <c r="H9" s="13"/>
    </row>
    <row r="10" spans="2:10" ht="19.8" customHeight="1" x14ac:dyDescent="0.3">
      <c r="B10" s="28" t="s">
        <v>67</v>
      </c>
      <c r="C10"/>
      <c r="E10" s="24" t="s">
        <v>42</v>
      </c>
      <c r="F10" s="3" t="s">
        <v>43</v>
      </c>
      <c r="G10" s="5">
        <v>0</v>
      </c>
      <c r="H10" s="13"/>
    </row>
    <row r="11" spans="2:10" ht="19.8" customHeight="1" x14ac:dyDescent="0.3">
      <c r="B11" s="28" t="s">
        <v>68</v>
      </c>
      <c r="C11"/>
      <c r="E11" s="24" t="s">
        <v>58</v>
      </c>
      <c r="F11" s="25" t="s">
        <v>14</v>
      </c>
      <c r="G11" s="5">
        <f>IF(F11=parametry!C2,1000,)</f>
        <v>1000</v>
      </c>
      <c r="H11" s="13"/>
    </row>
    <row r="12" spans="2:10" ht="19.8" customHeight="1" x14ac:dyDescent="0.3">
      <c r="B12" s="28" t="s">
        <v>69</v>
      </c>
      <c r="C12"/>
      <c r="E12" s="24" t="s">
        <v>26</v>
      </c>
      <c r="F12" s="26"/>
      <c r="G12" s="5">
        <v>0</v>
      </c>
      <c r="H12" s="13">
        <f>IF(F12="",0,1)</f>
        <v>0</v>
      </c>
    </row>
    <row r="13" spans="2:10" ht="19.8" customHeight="1" x14ac:dyDescent="0.3">
      <c r="B13" s="28" t="s">
        <v>70</v>
      </c>
      <c r="C13"/>
      <c r="E13" s="24" t="s">
        <v>27</v>
      </c>
      <c r="F13" s="25" t="s">
        <v>16</v>
      </c>
      <c r="G13" s="5">
        <f>IF(F13=parametry!E3,4000,)</f>
        <v>0</v>
      </c>
      <c r="H13" s="13"/>
    </row>
    <row r="14" spans="2:10" ht="19.8" customHeight="1" x14ac:dyDescent="0.3">
      <c r="B14" s="28" t="s">
        <v>71</v>
      </c>
      <c r="C14"/>
      <c r="E14" s="24" t="s">
        <v>28</v>
      </c>
      <c r="F14" s="25" t="s">
        <v>21</v>
      </c>
      <c r="G14" s="5" t="s">
        <v>19</v>
      </c>
    </row>
    <row r="15" spans="2:10" ht="19.8" customHeight="1" x14ac:dyDescent="0.3">
      <c r="B15" s="28" t="s">
        <v>72</v>
      </c>
      <c r="C15"/>
      <c r="E15" s="24" t="s">
        <v>77</v>
      </c>
      <c r="F15" s="25"/>
      <c r="G15" s="5"/>
    </row>
    <row r="16" spans="2:10" ht="19.8" customHeight="1" thickBot="1" x14ac:dyDescent="0.35">
      <c r="E16" s="6" t="s">
        <v>40</v>
      </c>
      <c r="F16" s="10">
        <f>IF(SUM($H$6:$H$14)=3,IF(F6=parametry!G4,IF(F7=parametry!F3,parametry!B11,IF(formulář!F7=parametry!F4,parametry!B12,parametry!B13)),IF(F6=parametry!G3,IF(F7=parametry!F3,parametry!B14,IF(formulář!F7=parametry!F4,parametry!B15,parametry!B16)),IF(F7=parametry!F3,parametry!#REF!,IF(formulář!F7=parametry!F4,parametry!#REF!,parametry!B19))))*formulář!F12,)</f>
        <v>0</v>
      </c>
      <c r="G16" s="9">
        <f>SUM(G6:G14)</f>
        <v>1000</v>
      </c>
      <c r="H16" s="34"/>
      <c r="I16" s="34"/>
      <c r="J16" s="34"/>
    </row>
    <row r="17" spans="1:10" ht="19.8" customHeight="1" thickTop="1" x14ac:dyDescent="0.3">
      <c r="E17" s="7" t="s">
        <v>39</v>
      </c>
      <c r="F17" s="8">
        <f>IF(F16="",,(F16+G16)*G17)</f>
        <v>750</v>
      </c>
      <c r="G17" s="11">
        <v>0.75</v>
      </c>
    </row>
    <row r="18" spans="1:10" ht="19.8" customHeight="1" x14ac:dyDescent="0.3">
      <c r="E18" s="4" t="s">
        <v>29</v>
      </c>
      <c r="F18" s="14"/>
      <c r="G18" s="2"/>
    </row>
    <row r="19" spans="1:10" ht="58.8" customHeight="1" x14ac:dyDescent="0.3">
      <c r="B19" s="38" t="s">
        <v>62</v>
      </c>
      <c r="C19" s="38"/>
      <c r="D19" s="38"/>
      <c r="E19" s="38"/>
      <c r="F19" s="38"/>
      <c r="G19" s="38"/>
      <c r="H19" s="27"/>
      <c r="I19" s="27"/>
      <c r="J19" s="27"/>
    </row>
    <row r="20" spans="1:10" ht="64.2" customHeight="1" x14ac:dyDescent="0.3">
      <c r="A20" s="35" t="s">
        <v>78</v>
      </c>
      <c r="B20" s="35"/>
      <c r="C20" s="35"/>
      <c r="D20" s="35"/>
      <c r="E20" s="35"/>
      <c r="F20" s="35"/>
      <c r="G20" s="35"/>
      <c r="H20" s="35"/>
      <c r="I20" s="35"/>
      <c r="J20" s="35"/>
    </row>
    <row r="21" spans="1:10" ht="281.39999999999998" customHeight="1" x14ac:dyDescent="0.3">
      <c r="B21" s="36" t="s">
        <v>76</v>
      </c>
      <c r="C21" s="36"/>
      <c r="D21" s="36"/>
      <c r="E21" s="36"/>
      <c r="F21" s="36"/>
      <c r="G21" s="36"/>
    </row>
    <row r="22" spans="1:10" x14ac:dyDescent="0.3">
      <c r="B22" s="37" t="s">
        <v>48</v>
      </c>
      <c r="C22" s="37"/>
      <c r="D22" s="37"/>
      <c r="E22" s="37"/>
      <c r="F22" s="37"/>
      <c r="G22" s="37"/>
    </row>
    <row r="23" spans="1:10" ht="56.4" customHeight="1" x14ac:dyDescent="0.3">
      <c r="B23" s="33" t="s">
        <v>49</v>
      </c>
      <c r="C23" s="33"/>
      <c r="D23" s="33"/>
      <c r="E23" s="33"/>
      <c r="F23" s="33"/>
      <c r="G23" s="33"/>
    </row>
    <row r="24" spans="1:10" ht="42" customHeight="1" x14ac:dyDescent="0.3">
      <c r="B24" s="33" t="s">
        <v>50</v>
      </c>
      <c r="C24" s="33"/>
      <c r="D24" s="33"/>
      <c r="E24" s="33"/>
      <c r="F24" s="33"/>
      <c r="G24" s="33"/>
    </row>
    <row r="25" spans="1:10" ht="194.4" customHeight="1" x14ac:dyDescent="0.3">
      <c r="B25" s="33" t="s">
        <v>51</v>
      </c>
      <c r="C25" s="33"/>
      <c r="D25" s="33"/>
      <c r="E25" s="33"/>
      <c r="F25" s="33"/>
      <c r="G25" s="33"/>
    </row>
  </sheetData>
  <sheetProtection algorithmName="SHA-512" hashValue="XIDQoI2xDKTFbXkksupwyjsKpU3kwbUu9MV6IiCfAG+JPcxNM5StcP8fu3eBSY3KJlgRdXb+8Ik8DP8f4l1KIg==" saltValue="qMXoD1oGXxTJJ0wBLINtpw==" spinCount="100000" sheet="1" objects="1" scenarios="1"/>
  <protectedRanges>
    <protectedRange sqref="F18:F19" name="Cislo zakazky"/>
    <protectedRange sqref="F6:F7 F9 F11:F15" name="Vyroba"/>
    <protectedRange sqref="C6:C15" name="Fakturacni udaje"/>
  </protectedRanges>
  <mergeCells count="11">
    <mergeCell ref="C2:G2"/>
    <mergeCell ref="B5:D5"/>
    <mergeCell ref="B25:G25"/>
    <mergeCell ref="H16:J16"/>
    <mergeCell ref="E5:F5"/>
    <mergeCell ref="A20:J20"/>
    <mergeCell ref="B21:G21"/>
    <mergeCell ref="B22:G22"/>
    <mergeCell ref="B23:G23"/>
    <mergeCell ref="B24:G24"/>
    <mergeCell ref="B19:G19"/>
  </mergeCells>
  <conditionalFormatting sqref="H16:J16">
    <cfRule type="cellIs" dxfId="1" priority="1" operator="equal">
      <formula>"daňově uznatelné jako dárek"</formula>
    </cfRule>
    <cfRule type="cellIs" dxfId="0" priority="2" operator="equal">
      <formula>"daňově NEuznatelné jako dárek"</formula>
    </cfRule>
  </conditionalFormatting>
  <dataValidations count="1">
    <dataValidation type="whole" operator="greaterThanOrEqual" allowBlank="1" showInputMessage="1" showErrorMessage="1" sqref="F12" xr:uid="{B3AA9B0A-68D4-425C-AD44-BE5A22904BC6}">
      <formula1>50</formula1>
    </dataValidation>
  </dataValidations>
  <pageMargins left="0" right="0" top="0" bottom="0" header="0" footer="0"/>
  <pageSetup paperSize="9"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21873DA-69A5-461F-9034-DBCF75CAD4B1}">
          <x14:formula1>
            <xm:f>parametry!$A$2:$A$4</xm:f>
          </x14:formula1>
          <xm:sqref>F9</xm:sqref>
        </x14:dataValidation>
        <x14:dataValidation type="list" allowBlank="1" showInputMessage="1" showErrorMessage="1" xr:uid="{6C24AC23-D1E2-4F32-A109-A21F5CB7C2FB}">
          <x14:formula1>
            <xm:f>parametry!$E$2:$E$5</xm:f>
          </x14:formula1>
          <xm:sqref>F13</xm:sqref>
        </x14:dataValidation>
        <x14:dataValidation type="list" allowBlank="1" showInputMessage="1" showErrorMessage="1" xr:uid="{9A4D2D36-5AB0-4A78-8ADE-6A39B4E00E32}">
          <x14:formula1>
            <xm:f>parametry!$F$2:$F$5</xm:f>
          </x14:formula1>
          <xm:sqref>F7</xm:sqref>
        </x14:dataValidation>
        <x14:dataValidation type="list" allowBlank="1" showInputMessage="1" showErrorMessage="1" xr:uid="{028E6455-E534-4D66-890A-77688427F601}">
          <x14:formula1>
            <xm:f>parametry!$G$2:$G$5</xm:f>
          </x14:formula1>
          <xm:sqref>F6</xm:sqref>
        </x14:dataValidation>
        <x14:dataValidation type="list" allowBlank="1" showInputMessage="1" showErrorMessage="1" xr:uid="{5754CBE8-B36A-4FF5-BA59-18ED3AB3CDC0}">
          <x14:formula1>
            <xm:f>parametry!$C$2:$C$8</xm:f>
          </x14:formula1>
          <xm:sqref>F11</xm:sqref>
        </x14:dataValidation>
        <x14:dataValidation type="list" allowBlank="1" showInputMessage="1" showErrorMessage="1" xr:uid="{9312DE09-A201-4F43-947C-1B1B9840245E}">
          <x14:formula1>
            <xm:f>parametry!$D$2:$D$8</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237C-BD87-44B9-AA89-1AAEDEB14A23}">
  <dimension ref="A1:G23"/>
  <sheetViews>
    <sheetView workbookViewId="0">
      <selection activeCell="A6" sqref="A6:A7"/>
    </sheetView>
  </sheetViews>
  <sheetFormatPr defaultRowHeight="14.4" x14ac:dyDescent="0.3"/>
  <cols>
    <col min="1" max="1" width="44.44140625" style="16" bestFit="1" customWidth="1"/>
    <col min="2" max="2" width="13.33203125" style="16" bestFit="1" customWidth="1"/>
    <col min="3" max="3" width="28.44140625" style="16" bestFit="1" customWidth="1"/>
    <col min="4" max="4" width="33.6640625" style="16" bestFit="1" customWidth="1"/>
    <col min="5" max="5" width="32.77734375" style="16" bestFit="1" customWidth="1"/>
    <col min="6" max="6" width="21.77734375" style="16" bestFit="1" customWidth="1"/>
    <col min="7" max="16384" width="8.88671875" style="16"/>
  </cols>
  <sheetData>
    <row r="1" spans="1:7" x14ac:dyDescent="0.3">
      <c r="A1" s="15" t="s">
        <v>5</v>
      </c>
      <c r="B1" s="15" t="s">
        <v>3</v>
      </c>
      <c r="C1" s="15" t="s">
        <v>0</v>
      </c>
      <c r="D1" s="15" t="s">
        <v>18</v>
      </c>
      <c r="E1" s="15" t="s">
        <v>7</v>
      </c>
      <c r="F1" s="15" t="s">
        <v>10</v>
      </c>
      <c r="G1" s="15" t="s">
        <v>11</v>
      </c>
    </row>
    <row r="2" spans="1:7" x14ac:dyDescent="0.3">
      <c r="A2" s="16" t="s">
        <v>61</v>
      </c>
      <c r="B2" s="16" t="s">
        <v>47</v>
      </c>
      <c r="C2" s="16" t="s">
        <v>14</v>
      </c>
      <c r="D2" s="16" t="s">
        <v>21</v>
      </c>
      <c r="E2" s="16" t="s">
        <v>16</v>
      </c>
      <c r="F2" s="17" t="s">
        <v>12</v>
      </c>
      <c r="G2" s="17" t="s">
        <v>12</v>
      </c>
    </row>
    <row r="3" spans="1:7" x14ac:dyDescent="0.3">
      <c r="A3" s="16" t="s">
        <v>6</v>
      </c>
      <c r="B3" s="16" t="s">
        <v>4</v>
      </c>
      <c r="C3" s="16" t="s">
        <v>1</v>
      </c>
      <c r="D3" s="16" t="s">
        <v>17</v>
      </c>
      <c r="E3" s="16" t="s">
        <v>15</v>
      </c>
      <c r="F3" s="16" t="s">
        <v>54</v>
      </c>
      <c r="G3" s="16" t="s">
        <v>13</v>
      </c>
    </row>
    <row r="4" spans="1:7" x14ac:dyDescent="0.3">
      <c r="A4" s="16" t="s">
        <v>73</v>
      </c>
      <c r="D4" s="16" t="s">
        <v>2</v>
      </c>
      <c r="F4" s="16" t="s">
        <v>52</v>
      </c>
      <c r="G4" s="16" t="s">
        <v>45</v>
      </c>
    </row>
    <row r="5" spans="1:7" x14ac:dyDescent="0.3">
      <c r="D5" s="16" t="s">
        <v>44</v>
      </c>
      <c r="F5" s="16" t="s">
        <v>53</v>
      </c>
      <c r="G5" s="16" t="s">
        <v>46</v>
      </c>
    </row>
    <row r="6" spans="1:7" x14ac:dyDescent="0.3">
      <c r="A6" s="29" t="s">
        <v>74</v>
      </c>
    </row>
    <row r="7" spans="1:7" x14ac:dyDescent="0.3">
      <c r="A7" s="30">
        <v>1530</v>
      </c>
    </row>
    <row r="9" spans="1:7" x14ac:dyDescent="0.3">
      <c r="C9" s="13"/>
      <c r="D9" s="13"/>
    </row>
    <row r="10" spans="1:7" x14ac:dyDescent="0.3">
      <c r="A10" s="39" t="s">
        <v>41</v>
      </c>
      <c r="B10" s="39"/>
      <c r="C10" s="20" t="s">
        <v>55</v>
      </c>
      <c r="D10" s="20" t="s">
        <v>56</v>
      </c>
    </row>
    <row r="11" spans="1:7" x14ac:dyDescent="0.3">
      <c r="A11" s="16" t="s">
        <v>30</v>
      </c>
      <c r="B11" s="18">
        <v>676.01</v>
      </c>
      <c r="C11" s="21">
        <v>436.14</v>
      </c>
      <c r="D11" s="22">
        <f>B11-C11</f>
        <v>239.87</v>
      </c>
    </row>
    <row r="12" spans="1:7" x14ac:dyDescent="0.3">
      <c r="A12" s="16" t="s">
        <v>31</v>
      </c>
      <c r="B12" s="18">
        <v>370.32</v>
      </c>
      <c r="C12" s="21">
        <v>231.45</v>
      </c>
      <c r="D12" s="22">
        <f t="shared" ref="D12:D19" si="0">B12-C12</f>
        <v>138.87</v>
      </c>
    </row>
    <row r="13" spans="1:7" x14ac:dyDescent="0.3">
      <c r="A13" s="16" t="s">
        <v>32</v>
      </c>
      <c r="B13" s="18">
        <v>218.23</v>
      </c>
      <c r="C13" s="21">
        <v>99.19</v>
      </c>
      <c r="D13" s="22">
        <f t="shared" si="0"/>
        <v>119.03999999999999</v>
      </c>
    </row>
    <row r="14" spans="1:7" x14ac:dyDescent="0.3">
      <c r="A14" s="16" t="s">
        <v>33</v>
      </c>
      <c r="B14" s="18">
        <v>666.25</v>
      </c>
      <c r="C14" s="21">
        <v>429</v>
      </c>
      <c r="D14" s="22">
        <f t="shared" si="0"/>
        <v>237.25</v>
      </c>
    </row>
    <row r="15" spans="1:7" x14ac:dyDescent="0.3">
      <c r="A15" s="16" t="s">
        <v>34</v>
      </c>
      <c r="B15" s="18">
        <v>385.44</v>
      </c>
      <c r="C15" s="21">
        <v>240.9</v>
      </c>
      <c r="D15" s="22">
        <f t="shared" si="0"/>
        <v>144.54</v>
      </c>
    </row>
    <row r="16" spans="1:7" x14ac:dyDescent="0.3">
      <c r="A16" s="16" t="s">
        <v>35</v>
      </c>
      <c r="B16" s="18">
        <v>204.37</v>
      </c>
      <c r="C16" s="21">
        <v>92.9</v>
      </c>
      <c r="D16" s="22">
        <f t="shared" si="0"/>
        <v>111.47</v>
      </c>
    </row>
    <row r="17" spans="1:4" x14ac:dyDescent="0.3">
      <c r="A17" s="16" t="s">
        <v>36</v>
      </c>
      <c r="B17" s="18">
        <v>646.73</v>
      </c>
      <c r="C17" s="21">
        <v>417.24</v>
      </c>
      <c r="D17" s="22">
        <f t="shared" si="0"/>
        <v>229.49</v>
      </c>
    </row>
    <row r="18" spans="1:4" x14ac:dyDescent="0.3">
      <c r="A18" s="16" t="s">
        <v>37</v>
      </c>
      <c r="B18" s="18">
        <v>327.5</v>
      </c>
      <c r="C18" s="21">
        <v>204.69</v>
      </c>
      <c r="D18" s="22">
        <f t="shared" si="0"/>
        <v>122.81</v>
      </c>
    </row>
    <row r="19" spans="1:4" x14ac:dyDescent="0.3">
      <c r="A19" s="16" t="s">
        <v>38</v>
      </c>
      <c r="B19" s="18">
        <v>188.94</v>
      </c>
      <c r="C19" s="21">
        <v>78.73</v>
      </c>
      <c r="D19" s="22">
        <f t="shared" si="0"/>
        <v>110.21</v>
      </c>
    </row>
    <row r="20" spans="1:4" x14ac:dyDescent="0.3">
      <c r="C20" s="13"/>
      <c r="D20" s="13"/>
    </row>
    <row r="21" spans="1:4" x14ac:dyDescent="0.3">
      <c r="C21" s="13"/>
      <c r="D21" s="13"/>
    </row>
    <row r="22" spans="1:4" x14ac:dyDescent="0.3">
      <c r="C22" s="13"/>
      <c r="D22" s="13"/>
    </row>
    <row r="23" spans="1:4" x14ac:dyDescent="0.3">
      <c r="C23" s="13"/>
      <c r="D23" s="13"/>
    </row>
  </sheetData>
  <sheetProtection algorithmName="SHA-512" hashValue="zRc/AswMmI1n3+hUURQgr9ygktrah1EUkdLSsFT2SjDa3t3A5Xx9RRt18G4Hi+fZvkg+sdxP/3rtyV2rzyl5SA==" saltValue="8RvNilmHX1TfYW2nqnlJhw==" spinCount="100000" sheet="1" objects="1" scenarios="1"/>
  <mergeCells count="1">
    <mergeCell ref="A10:B10"/>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formulář</vt:lpstr>
      <vt:lpstr>parametry</vt:lpstr>
      <vt:lpstr>formulář!Oblast_tisku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Korbel MS</dc:creator>
  <cp:lastModifiedBy>Jan Korbel MS</cp:lastModifiedBy>
  <cp:lastPrinted>2025-07-28T19:40:43Z</cp:lastPrinted>
  <dcterms:created xsi:type="dcterms:W3CDTF">2015-06-05T18:19:34Z</dcterms:created>
  <dcterms:modified xsi:type="dcterms:W3CDTF">2025-09-16T13:19:57Z</dcterms:modified>
</cp:coreProperties>
</file>